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codeName="ThisWorkbook" defaultThemeVersion="202300"/>
  <mc:AlternateContent xmlns:mc="http://schemas.openxmlformats.org/markup-compatibility/2006">
    <mc:Choice Requires="x15">
      <x15ac:absPath xmlns:x15ac="http://schemas.microsoft.com/office/spreadsheetml/2010/11/ac" url="/Users/henrique/Documents/apps/dev/sites/nicelydev.com/public/"/>
    </mc:Choice>
  </mc:AlternateContent>
  <xr:revisionPtr revIDLastSave="0" documentId="13_ncr:1_{F3D3A59F-F846-194F-B1A3-B1C1E1A66297}" xr6:coauthVersionLast="47" xr6:coauthVersionMax="47" xr10:uidLastSave="{00000000-0000-0000-0000-000000000000}"/>
  <bookViews>
    <workbookView xWindow="0" yWindow="740" windowWidth="34560" windowHeight="21600" activeTab="1" xr2:uid="{E5974BE9-5455-1E46-83BB-C4B8C31621DD}"/>
  </bookViews>
  <sheets>
    <sheet name="Parametres" sheetId="6" r:id="rId1"/>
    <sheet name="Compta" sheetId="1" r:id="rId2"/>
    <sheet name="Intitules" sheetId="2" r:id="rId3"/>
    <sheet name="Analyse par intitule" sheetId="3" r:id="rId4"/>
    <sheet name="Analyse par mois" sheetId="4" r:id="rId5"/>
    <sheet name="Informations" sheetId="8" state="hidden" r:id="rId6"/>
  </sheets>
  <calcPr calcId="191029" iterateDelta="1E-4"/>
  <pivotCaches>
    <pivotCache cacheId="45"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 r="G2" i="1" l="1"/>
  <c r="G3" i="1"/>
  <c r="G4" i="1"/>
  <c r="G5" i="1"/>
  <c r="G6" i="1"/>
  <c r="G7" i="1"/>
  <c r="G8" i="1"/>
  <c r="G9" i="1"/>
  <c r="G10" i="1"/>
  <c r="G11" i="1"/>
  <c r="G12" i="1"/>
  <c r="G13" i="1"/>
  <c r="G14" i="1"/>
  <c r="G15" i="1"/>
  <c r="G16" i="1"/>
  <c r="G17" i="1"/>
  <c r="G18" i="1"/>
  <c r="G19" i="1"/>
  <c r="G20" i="1"/>
  <c r="B20" i="1"/>
  <c r="B7" i="1"/>
  <c r="B8" i="1"/>
  <c r="B9" i="1"/>
  <c r="B10" i="1"/>
  <c r="B11" i="1"/>
  <c r="B12" i="1"/>
  <c r="B13" i="1"/>
  <c r="B14" i="1"/>
  <c r="B15" i="1"/>
  <c r="B16" i="1"/>
  <c r="B17" i="1"/>
  <c r="B18" i="1"/>
  <c r="B19" i="1"/>
  <c r="E21" i="1"/>
  <c r="F21" i="1"/>
  <c r="D21" i="1"/>
  <c r="D22" i="1" l="1"/>
  <c r="F22" i="1"/>
  <c r="G21" i="1"/>
</calcChain>
</file>

<file path=xl/sharedStrings.xml><?xml version="1.0" encoding="utf-8"?>
<sst xmlns="http://schemas.openxmlformats.org/spreadsheetml/2006/main" count="51" uniqueCount="26">
  <si>
    <t>Date</t>
  </si>
  <si>
    <t>Intitulé</t>
  </si>
  <si>
    <t>Entrée</t>
  </si>
  <si>
    <t>Sortie</t>
  </si>
  <si>
    <t>Déclarer</t>
  </si>
  <si>
    <t>Estimation à payer</t>
  </si>
  <si>
    <t>Total</t>
  </si>
  <si>
    <t>Solde</t>
  </si>
  <si>
    <t>Cotisation bancaire</t>
  </si>
  <si>
    <t>URSSAF</t>
  </si>
  <si>
    <t>Impôt - CFE</t>
  </si>
  <si>
    <t>À-nouveaux</t>
  </si>
  <si>
    <t>Étiquettes de lignes</t>
  </si>
  <si>
    <t>(vide)</t>
  </si>
  <si>
    <t>Total général</t>
  </si>
  <si>
    <t>Somme de Sortie</t>
  </si>
  <si>
    <t>Somme de Entrée</t>
  </si>
  <si>
    <t>Mois</t>
  </si>
  <si>
    <t>Somme de Déclarer</t>
  </si>
  <si>
    <t>Taux de cotisation</t>
  </si>
  <si>
    <t>Henrique Rodrigues</t>
  </si>
  <si>
    <t>https://www.nicelydev.com/articles/gerer-auto-entrepeneur-comptabilite</t>
  </si>
  <si>
    <t>⚠️ J’ai conçu ce tableau pour fournir des informations à titre indicatif. Malgré mes efforts pour assurer l’exactitude des données et des calculs, des erreurs peuvent subsister. Je décline toute responsabilité en cas d’erreur ou d’inexactitude. Il est de votre responsabilité de vérifier les résultats avant toute utilisation ou prise de décision.</t>
  </si>
  <si>
    <t>Virement revenu</t>
  </si>
  <si>
    <t>Virement client</t>
  </si>
  <si>
    <t>Achats divers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</si>
</sst>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Aptos Narrow"/>
      <family val="2"/>
      <scheme val="minor"/>
    </font>
    <font>
      <sz val="12"/>
      <color theme="1"/>
      <name val="Verdana"/>
      <family val="2"/>
    </font>
    <font>
      <sz val="14"/>
      <color theme="1"/>
      <name val="Verdana"/>
      <family val="2"/>
    </font>
    <font>
      <sz val="14"/>
      <color theme="4" tint="0.39997558519241921"/>
      <name val="Verdana"/>
      <family val="2"/>
    </font>
    <font>
      <b/>
      <sz val="14"/>
      <color theme="7" tint="-0.249977111117893"/>
      <name val="Verdana"/>
      <family val="2"/>
    </font>
    <font>
      <sz val="14"/>
      <color theme="7" tint="-0.249977111117893"/>
      <name val="Verdana"/>
      <family val="2"/>
    </font>
    <font>
      <sz val="14"/>
      <color rgb="FFFF0000"/>
      <name val="Verdana"/>
      <family val="2"/>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medium">
        <color theme="4" tint="0.39994506668294322"/>
      </left>
      <right style="medium">
        <color theme="4" tint="0.39994506668294322"/>
      </right>
      <top style="medium">
        <color theme="4" tint="0.39994506668294322"/>
      </top>
      <bottom style="medium">
        <color theme="4" tint="0.39994506668294322"/>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0" xfId="0" applyFont="1"/>
    <xf numFmtId="0" fontId="2" fillId="0" borderId="0" xfId="0" applyFont="1" applyAlignment="1">
      <alignment horizontal="center" vertical="center"/>
    </xf>
    <xf numFmtId="0" fontId="3" fillId="2" borderId="0" xfId="0" applyFont="1" applyFill="1" applyAlignment="1">
      <alignment horizontal="center" vertical="center"/>
    </xf>
    <xf numFmtId="14" fontId="2" fillId="0" borderId="0" xfId="0" applyNumberFormat="1" applyFont="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0" xfId="0" applyFont="1" applyAlignment="1">
      <alignment horizontal="center" vertical="center"/>
    </xf>
    <xf numFmtId="0" fontId="1" fillId="0" borderId="0" xfId="0" applyFont="1" applyAlignment="1">
      <alignment vertical="center"/>
    </xf>
    <xf numFmtId="0" fontId="1" fillId="0" borderId="0" xfId="0" pivotButton="1" applyFont="1"/>
    <xf numFmtId="0" fontId="1" fillId="0" borderId="0" xfId="0" applyFont="1" applyAlignment="1">
      <alignment horizontal="left"/>
    </xf>
    <xf numFmtId="0" fontId="1" fillId="0" borderId="0" xfId="0" applyFont="1" applyAlignment="1">
      <alignment horizontal="center" vertical="center"/>
    </xf>
    <xf numFmtId="0" fontId="1" fillId="0" borderId="2" xfId="0" applyFont="1" applyBorder="1" applyAlignment="1">
      <alignment horizontal="center" vertical="center"/>
    </xf>
    <xf numFmtId="0" fontId="1"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right" vertical="center" indent="1"/>
    </xf>
    <xf numFmtId="0" fontId="2" fillId="0" borderId="0" xfId="0" applyFont="1" applyAlignment="1">
      <alignment horizontal="center" vertical="center" wrapText="1"/>
    </xf>
    <xf numFmtId="0" fontId="1" fillId="0" borderId="0" xfId="0" applyNumberFormat="1" applyFont="1"/>
  </cellXfs>
  <cellStyles count="1">
    <cellStyle name="Normal" xfId="0" builtinId="0"/>
  </cellStyles>
  <dxfs count="111">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b val="0"/>
        <i val="0"/>
        <strike val="0"/>
        <condense val="0"/>
        <extend val="0"/>
        <outline val="0"/>
        <shadow val="0"/>
        <u val="none"/>
        <vertAlign val="baseline"/>
        <sz val="14"/>
        <color theme="1"/>
        <name val="Verdana"/>
        <family val="2"/>
        <scheme val="none"/>
      </font>
      <numFmt numFmtId="19" formatCode="dd/mm/yyyy"/>
      <alignment horizontal="center" vertical="center" textRotation="0" wrapText="0" indent="0" justifyLastLine="0" shrinkToFit="0" readingOrder="0"/>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name val="Verdana"/>
        <scheme val="none"/>
      </font>
    </dxf>
    <dxf>
      <font>
        <b val="0"/>
        <i val="0"/>
        <strike val="0"/>
        <condense val="0"/>
        <extend val="0"/>
        <outline val="0"/>
        <shadow val="0"/>
        <u val="none"/>
        <vertAlign val="baseline"/>
        <sz val="14"/>
        <color theme="4" tint="0.39997558519241921"/>
        <name val="Verdana"/>
        <family val="2"/>
        <scheme val="none"/>
      </font>
      <numFmt numFmtId="0" formatCode="General"/>
      <fill>
        <patternFill patternType="solid">
          <fgColor indexed="64"/>
          <bgColor theme="4"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Verdana"/>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4"/>
        <color rgb="FFFF0000"/>
        <name val="Verdana"/>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4"/>
        <color theme="1"/>
        <name val="Verdana"/>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4"/>
        <color theme="1"/>
        <name val="Verdana"/>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4"/>
        <color theme="4" tint="0.39997558519241921"/>
        <name val="Verdana"/>
        <family val="2"/>
        <scheme val="none"/>
      </font>
      <numFmt numFmtId="0" formatCode="General"/>
      <fill>
        <patternFill patternType="solid">
          <fgColor indexed="64"/>
          <bgColor theme="4"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Verdana"/>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4"/>
        <color theme="1"/>
        <name val="Verdana"/>
        <family val="2"/>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nrique Rodrigues" refreshedDate="45666.446340393515" createdVersion="8" refreshedVersion="8" minRefreshableVersion="3" recordCount="19" xr:uid="{30C042FB-1596-AC4C-AE47-6E01CB69C6A9}">
  <cacheSource type="worksheet">
    <worksheetSource name="Tableau1"/>
  </cacheSource>
  <cacheFields count="7">
    <cacheField name="Date" numFmtId="14">
      <sharedItems containsNonDate="0" containsDate="1" containsString="0" containsBlank="1" minDate="2025-01-01T00:00:00" maxDate="2025-03-31T00:00:00"/>
    </cacheField>
    <cacheField name="Mois" numFmtId="0">
      <sharedItems containsBlank="1" containsMixedTypes="1" containsNumber="1" containsInteger="1" minValue="1" maxValue="3" count="5">
        <m/>
        <n v="2"/>
        <n v="3"/>
        <s v=""/>
        <n v="1" u="1"/>
      </sharedItems>
    </cacheField>
    <cacheField name="Intitulé" numFmtId="0">
      <sharedItems containsBlank="1" count="10">
        <s v="À-nouveaux"/>
        <s v="Virement client"/>
        <s v="Cotisation bancaire"/>
        <s v="Impôt - CFE"/>
        <s v="Achats divers"/>
        <s v="Virement revenu"/>
        <s v="URSSAF"/>
        <m/>
        <s v="Virement Udemy - PayPal" u="1"/>
        <s v="Virement Google Adsense" u="1"/>
      </sharedItems>
    </cacheField>
    <cacheField name="Entrée" numFmtId="0">
      <sharedItems containsString="0" containsBlank="1" containsNumber="1" containsInteger="1" minValue="200" maxValue="1600"/>
    </cacheField>
    <cacheField name="Sortie" numFmtId="0">
      <sharedItems containsString="0" containsBlank="1" containsNumber="1" containsInteger="1" minValue="4" maxValue="2000"/>
    </cacheField>
    <cacheField name="Déclarer" numFmtId="0">
      <sharedItems containsString="0" containsBlank="1" containsNumber="1" containsInteger="1" minValue="5000" maxValue="5000"/>
    </cacheField>
    <cacheField name="Estimation à payer" numFmtId="0">
      <sharedItems containsMixedTypes="1" containsNumber="1" containsInteger="1" minValue="1200" maxValue="12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
  <r>
    <d v="2025-01-01T00:00:00"/>
    <x v="0"/>
    <x v="0"/>
    <n v="400"/>
    <m/>
    <m/>
    <s v=""/>
  </r>
  <r>
    <d v="2025-01-05T00:00:00"/>
    <x v="0"/>
    <x v="1"/>
    <n v="1200"/>
    <m/>
    <m/>
    <s v=""/>
  </r>
  <r>
    <d v="2025-01-10T00:00:00"/>
    <x v="0"/>
    <x v="1"/>
    <n v="500"/>
    <m/>
    <m/>
    <s v=""/>
  </r>
  <r>
    <d v="2025-01-15T00:00:00"/>
    <x v="0"/>
    <x v="2"/>
    <m/>
    <n v="4"/>
    <m/>
    <s v=""/>
  </r>
  <r>
    <d v="2025-01-20T00:00:00"/>
    <x v="0"/>
    <x v="3"/>
    <m/>
    <n v="450"/>
    <m/>
    <s v=""/>
  </r>
  <r>
    <d v="2025-02-03T00:00:00"/>
    <x v="1"/>
    <x v="1"/>
    <n v="300"/>
    <m/>
    <m/>
    <s v=""/>
  </r>
  <r>
    <d v="2025-02-10T00:00:00"/>
    <x v="1"/>
    <x v="1"/>
    <n v="200"/>
    <m/>
    <m/>
    <s v=""/>
  </r>
  <r>
    <d v="2025-02-14T00:00:00"/>
    <x v="1"/>
    <x v="1"/>
    <n v="800"/>
    <m/>
    <m/>
    <s v=""/>
  </r>
  <r>
    <d v="2025-02-15T00:00:00"/>
    <x v="1"/>
    <x v="3"/>
    <m/>
    <n v="4"/>
    <m/>
    <s v=""/>
  </r>
  <r>
    <d v="2025-02-28T00:00:00"/>
    <x v="1"/>
    <x v="4"/>
    <m/>
    <n v="600"/>
    <m/>
    <s v=""/>
  </r>
  <r>
    <d v="2025-03-01T00:00:00"/>
    <x v="2"/>
    <x v="1"/>
    <n v="1600"/>
    <m/>
    <m/>
    <s v=""/>
  </r>
  <r>
    <d v="2025-03-10T00:00:00"/>
    <x v="2"/>
    <x v="5"/>
    <m/>
    <n v="2000"/>
    <m/>
    <s v=""/>
  </r>
  <r>
    <d v="2025-03-30T00:00:00"/>
    <x v="2"/>
    <x v="6"/>
    <m/>
    <n v="1176"/>
    <n v="5000"/>
    <n v="1200"/>
  </r>
  <r>
    <m/>
    <x v="3"/>
    <x v="7"/>
    <m/>
    <m/>
    <m/>
    <s v=""/>
  </r>
  <r>
    <m/>
    <x v="3"/>
    <x v="7"/>
    <m/>
    <m/>
    <m/>
    <s v=""/>
  </r>
  <r>
    <m/>
    <x v="3"/>
    <x v="7"/>
    <m/>
    <m/>
    <m/>
    <s v=""/>
  </r>
  <r>
    <m/>
    <x v="3"/>
    <x v="7"/>
    <m/>
    <m/>
    <m/>
    <s v=""/>
  </r>
  <r>
    <m/>
    <x v="3"/>
    <x v="7"/>
    <m/>
    <m/>
    <m/>
    <s v=""/>
  </r>
  <r>
    <m/>
    <x v="3"/>
    <x v="7"/>
    <m/>
    <m/>
    <m/>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E5AE42E-EE77-384A-83F9-4EB0C87BC7DE}" name="Tableau croisé dynamique1" cacheId="45"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location ref="A1:C10" firstHeaderRow="0" firstDataRow="1" firstDataCol="1"/>
  <pivotFields count="7">
    <pivotField showAll="0"/>
    <pivotField showAll="0"/>
    <pivotField axis="axisRow" showAll="0" sortType="ascending">
      <items count="11">
        <item x="0"/>
        <item x="4"/>
        <item x="2"/>
        <item x="3"/>
        <item x="6"/>
        <item x="1"/>
        <item m="1" x="9"/>
        <item x="5"/>
        <item m="1" x="8"/>
        <item x="7"/>
        <item t="default"/>
      </items>
    </pivotField>
    <pivotField dataField="1" showAll="0"/>
    <pivotField dataField="1" showAll="0"/>
    <pivotField showAll="0"/>
    <pivotField showAll="0"/>
  </pivotFields>
  <rowFields count="1">
    <field x="2"/>
  </rowFields>
  <rowItems count="9">
    <i>
      <x/>
    </i>
    <i>
      <x v="1"/>
    </i>
    <i>
      <x v="2"/>
    </i>
    <i>
      <x v="3"/>
    </i>
    <i>
      <x v="4"/>
    </i>
    <i>
      <x v="5"/>
    </i>
    <i>
      <x v="7"/>
    </i>
    <i>
      <x v="9"/>
    </i>
    <i t="grand">
      <x/>
    </i>
  </rowItems>
  <colFields count="1">
    <field x="-2"/>
  </colFields>
  <colItems count="2">
    <i>
      <x/>
    </i>
    <i i="1">
      <x v="1"/>
    </i>
  </colItems>
  <dataFields count="2">
    <dataField name="Somme de Entrée" fld="3" baseField="0" baseItem="0"/>
    <dataField name="Somme de Sortie" fld="4" baseField="0" baseItem="0"/>
  </dataFields>
  <formats count="6">
    <format dxfId="102">
      <pivotArea type="all" dataOnly="0" outline="0" fieldPosition="0"/>
    </format>
    <format dxfId="101">
      <pivotArea outline="0" collapsedLevelsAreSubtotals="1" fieldPosition="0"/>
    </format>
    <format dxfId="100">
      <pivotArea field="2" type="button" dataOnly="0" labelOnly="1" outline="0" axis="axisRow" fieldPosition="0"/>
    </format>
    <format dxfId="99">
      <pivotArea dataOnly="0" labelOnly="1" fieldPosition="0">
        <references count="1">
          <reference field="2" count="0"/>
        </references>
      </pivotArea>
    </format>
    <format dxfId="98">
      <pivotArea dataOnly="0" labelOnly="1" grandRow="1" outline="0" fieldPosition="0"/>
    </format>
    <format dxfId="97">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CD714C1-A613-9E41-817B-8A1C9DD4A545}" name="Tableau croisé dynamique1" cacheId="45"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location ref="A1:D6" firstHeaderRow="0" firstDataRow="1" firstDataCol="1"/>
  <pivotFields count="7">
    <pivotField showAll="0"/>
    <pivotField axis="axisRow" showAll="0">
      <items count="6">
        <item m="1" x="4"/>
        <item x="1"/>
        <item x="3"/>
        <item x="0"/>
        <item x="2"/>
        <item t="default"/>
      </items>
    </pivotField>
    <pivotField showAll="0" sortType="ascending">
      <items count="11">
        <item x="0"/>
        <item x="4"/>
        <item x="2"/>
        <item x="3"/>
        <item x="6"/>
        <item x="1"/>
        <item m="1" x="9"/>
        <item x="5"/>
        <item m="1" x="8"/>
        <item x="7"/>
        <item t="default"/>
      </items>
    </pivotField>
    <pivotField dataField="1" showAll="0"/>
    <pivotField dataField="1" showAll="0"/>
    <pivotField dataField="1" showAll="0"/>
    <pivotField showAll="0"/>
  </pivotFields>
  <rowFields count="1">
    <field x="1"/>
  </rowFields>
  <rowItems count="5">
    <i>
      <x v="1"/>
    </i>
    <i>
      <x v="2"/>
    </i>
    <i>
      <x v="3"/>
    </i>
    <i>
      <x v="4"/>
    </i>
    <i t="grand">
      <x/>
    </i>
  </rowItems>
  <colFields count="1">
    <field x="-2"/>
  </colFields>
  <colItems count="3">
    <i>
      <x/>
    </i>
    <i i="1">
      <x v="1"/>
    </i>
    <i i="2">
      <x v="2"/>
    </i>
  </colItems>
  <dataFields count="3">
    <dataField name="Somme de Entrée" fld="3" baseField="0" baseItem="0"/>
    <dataField name="Somme de Sortie" fld="4" baseField="0" baseItem="0"/>
    <dataField name="Somme de Déclarer" fld="5" baseField="0" baseItem="0"/>
  </dataFields>
  <formats count="5">
    <format dxfId="96">
      <pivotArea type="all" dataOnly="0" outline="0" fieldPosition="0"/>
    </format>
    <format dxfId="95">
      <pivotArea outline="0" collapsedLevelsAreSubtotals="1" fieldPosition="0"/>
    </format>
    <format dxfId="94">
      <pivotArea field="2" type="button" dataOnly="0" labelOnly="1" outline="0"/>
    </format>
    <format dxfId="93">
      <pivotArea dataOnly="0" labelOnly="1" grandRow="1" outline="0" fieldPosition="0"/>
    </format>
    <format dxfId="92">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D69C028-CBE7-4947-905B-5668D1ECBC69}" name="Tableau1" displayName="Tableau1" ref="A1:G20" totalsRowShown="0" headerRowDxfId="110" dataDxfId="109">
  <autoFilter ref="A1:G20" xr:uid="{8D69C028-CBE7-4947-905B-5668D1ECBC69}"/>
  <tableColumns count="7">
    <tableColumn id="1" xr3:uid="{616FDFAB-C9E0-5740-B7CA-2C1E64D07F83}" name="Date" dataDxfId="44"/>
    <tableColumn id="7" xr3:uid="{2201E102-6EF9-7744-9EE7-F7A6BFA058C3}" name="Mois" dataDxfId="108">
      <calculatedColumnFormula>IF(Tableau1[[#This Row],[Date]]="","",MONTH(Tableau1[[#This Row],[Date]]))</calculatedColumnFormula>
    </tableColumn>
    <tableColumn id="2" xr3:uid="{6A6F7FAD-087A-744A-8FBA-1B92F26C8975}" name="Intitulé" dataDxfId="107"/>
    <tableColumn id="3" xr3:uid="{825E315E-0616-3D4F-B1E6-B447EE6B28FB}" name="Entrée" dataDxfId="106"/>
    <tableColumn id="4" xr3:uid="{FDE2F047-1758-904F-AC13-5A6ABED5DD93}" name="Sortie" dataDxfId="105"/>
    <tableColumn id="5" xr3:uid="{F446623F-7C1D-AB46-8B2C-89C1D01542F6}" name="Déclarer" dataDxfId="104"/>
    <tableColumn id="6" xr3:uid="{2985C271-6DFF-A14E-B53A-0C3621234B2B}" name="Estimation à payer" dataDxfId="103">
      <calculatedColumnFormula>IF(Tableau1[[#This Row],[Déclarer]]="","",ROUND(Tableau1[[#This Row],[Déclarer]]*Parametres!B$1,2))</calculatedColumnFormula>
    </tableColumn>
  </tableColumns>
  <tableStyleInfo name="TableStyleMedium1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70D50-EE30-5B4E-954D-23226F0FB13A}">
  <sheetPr codeName="Feuil5"/>
  <dimension ref="A1:B1"/>
  <sheetViews>
    <sheetView zoomScale="242" workbookViewId="0">
      <selection activeCell="C9" sqref="C9"/>
    </sheetView>
  </sheetViews>
  <sheetFormatPr baseColWidth="10" defaultRowHeight="20" customHeight="1" x14ac:dyDescent="0.2"/>
  <cols>
    <col min="1" max="1" width="29.6640625" style="11" customWidth="1"/>
    <col min="2" max="2" width="16.5" style="11" customWidth="1"/>
    <col min="3" max="16384" width="10.83203125" style="11"/>
  </cols>
  <sheetData>
    <row r="1" spans="1:2" ht="20" customHeight="1" x14ac:dyDescent="0.2">
      <c r="A1" s="12" t="s">
        <v>19</v>
      </c>
      <c r="B1" s="13">
        <v>0.24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EDD2C-4AB2-164B-81F1-FC0C05C4F7EA}">
  <sheetPr codeName="Feuil1">
    <tabColor theme="4" tint="0.59999389629810485"/>
  </sheetPr>
  <dimension ref="A1:I22"/>
  <sheetViews>
    <sheetView tabSelected="1" workbookViewId="0">
      <selection activeCell="J9" sqref="J9"/>
    </sheetView>
  </sheetViews>
  <sheetFormatPr baseColWidth="10" defaultColWidth="24.5" defaultRowHeight="35" customHeight="1" x14ac:dyDescent="0.2"/>
  <cols>
    <col min="1" max="1" width="24.5" style="2"/>
    <col min="2" max="2" width="28.83203125" style="2" hidden="1" customWidth="1"/>
    <col min="3" max="3" width="57.6640625" style="2" customWidth="1"/>
    <col min="4" max="6" width="21.1640625" style="2" customWidth="1"/>
    <col min="7" max="7" width="40.83203125" style="2" customWidth="1"/>
    <col min="8" max="8" width="5.1640625" style="2" customWidth="1"/>
    <col min="9" max="9" width="39" style="2" customWidth="1"/>
    <col min="10" max="16384" width="24.5" style="2"/>
  </cols>
  <sheetData>
    <row r="1" spans="1:9" ht="35" customHeight="1" x14ac:dyDescent="0.2">
      <c r="A1" s="2" t="s">
        <v>0</v>
      </c>
      <c r="B1" s="2" t="s">
        <v>17</v>
      </c>
      <c r="C1" s="2" t="s">
        <v>1</v>
      </c>
      <c r="D1" s="2" t="s">
        <v>2</v>
      </c>
      <c r="E1" s="2" t="s">
        <v>3</v>
      </c>
      <c r="F1" s="2" t="s">
        <v>4</v>
      </c>
      <c r="G1" s="2" t="s">
        <v>5</v>
      </c>
      <c r="I1" s="16" t="s">
        <v>22</v>
      </c>
    </row>
    <row r="2" spans="1:9" ht="35" customHeight="1" x14ac:dyDescent="0.2">
      <c r="A2" s="4">
        <v>45658</v>
      </c>
      <c r="B2" s="3"/>
      <c r="C2" s="2" t="s">
        <v>11</v>
      </c>
      <c r="D2" s="2">
        <v>400</v>
      </c>
      <c r="E2" s="7"/>
      <c r="G2" s="3" t="str">
        <f>IF(Tableau1[[#This Row],[Déclarer]]="","",ROUND(Tableau1[[#This Row],[Déclarer]]*Parametres!B$1,2))</f>
        <v/>
      </c>
      <c r="I2" s="16"/>
    </row>
    <row r="3" spans="1:9" ht="35" customHeight="1" x14ac:dyDescent="0.2">
      <c r="A3" s="4">
        <v>45662</v>
      </c>
      <c r="B3" s="3"/>
      <c r="C3" s="2" t="s">
        <v>24</v>
      </c>
      <c r="D3" s="2">
        <v>1200</v>
      </c>
      <c r="E3" s="7"/>
      <c r="G3" s="3" t="str">
        <f>IF(Tableau1[[#This Row],[Déclarer]]="","",ROUND(Tableau1[[#This Row],[Déclarer]]*Parametres!B$1,2))</f>
        <v/>
      </c>
      <c r="I3" s="16"/>
    </row>
    <row r="4" spans="1:9" ht="35" customHeight="1" x14ac:dyDescent="0.2">
      <c r="A4" s="4">
        <v>45667</v>
      </c>
      <c r="B4" s="3"/>
      <c r="C4" s="2" t="s">
        <v>24</v>
      </c>
      <c r="D4" s="2">
        <v>500</v>
      </c>
      <c r="E4" s="7"/>
      <c r="G4" s="3" t="str">
        <f>IF(Tableau1[[#This Row],[Déclarer]]="","",ROUND(Tableau1[[#This Row],[Déclarer]]*Parametres!B$1,2))</f>
        <v/>
      </c>
      <c r="I4" s="16"/>
    </row>
    <row r="5" spans="1:9" ht="35" customHeight="1" x14ac:dyDescent="0.2">
      <c r="A5" s="4">
        <v>45672</v>
      </c>
      <c r="B5" s="3"/>
      <c r="C5" s="2" t="s">
        <v>8</v>
      </c>
      <c r="E5" s="7">
        <v>4</v>
      </c>
      <c r="G5" s="3" t="str">
        <f>IF(Tableau1[[#This Row],[Déclarer]]="","",ROUND(Tableau1[[#This Row],[Déclarer]]*Parametres!B$1,2))</f>
        <v/>
      </c>
      <c r="I5" s="16"/>
    </row>
    <row r="6" spans="1:9" ht="35" customHeight="1" x14ac:dyDescent="0.2">
      <c r="A6" s="4">
        <v>45677</v>
      </c>
      <c r="B6" s="3"/>
      <c r="C6" s="2" t="s">
        <v>10</v>
      </c>
      <c r="E6" s="7">
        <v>450</v>
      </c>
      <c r="G6" s="3" t="str">
        <f>IF(Tableau1[[#This Row],[Déclarer]]="","",ROUND(Tableau1[[#This Row],[Déclarer]]*Parametres!B$1,2))</f>
        <v/>
      </c>
      <c r="I6" s="16"/>
    </row>
    <row r="7" spans="1:9" ht="35" customHeight="1" x14ac:dyDescent="0.2">
      <c r="A7" s="4">
        <v>45691</v>
      </c>
      <c r="B7" s="3">
        <f>IF(Tableau1[[#This Row],[Date]]="","",MONTH(Tableau1[[#This Row],[Date]]))</f>
        <v>2</v>
      </c>
      <c r="C7" s="2" t="s">
        <v>24</v>
      </c>
      <c r="D7" s="2">
        <v>300</v>
      </c>
      <c r="E7" s="7"/>
      <c r="G7" s="3" t="str">
        <f>IF(Tableau1[[#This Row],[Déclarer]]="","",ROUND(Tableau1[[#This Row],[Déclarer]]*Parametres!B$1,2))</f>
        <v/>
      </c>
      <c r="I7" s="16"/>
    </row>
    <row r="8" spans="1:9" ht="35" customHeight="1" x14ac:dyDescent="0.2">
      <c r="A8" s="4">
        <v>45698</v>
      </c>
      <c r="B8" s="3">
        <f>IF(Tableau1[[#This Row],[Date]]="","",MONTH(Tableau1[[#This Row],[Date]]))</f>
        <v>2</v>
      </c>
      <c r="C8" s="2" t="s">
        <v>24</v>
      </c>
      <c r="D8" s="2">
        <v>200</v>
      </c>
      <c r="E8" s="7"/>
      <c r="G8" s="3" t="str">
        <f>IF(Tableau1[[#This Row],[Déclarer]]="","",ROUND(Tableau1[[#This Row],[Déclarer]]*Parametres!B$1,2))</f>
        <v/>
      </c>
      <c r="I8" s="16"/>
    </row>
    <row r="9" spans="1:9" ht="35" customHeight="1" x14ac:dyDescent="0.2">
      <c r="A9" s="4">
        <v>45702</v>
      </c>
      <c r="B9" s="3">
        <f>IF(Tableau1[[#This Row],[Date]]="","",MONTH(Tableau1[[#This Row],[Date]]))</f>
        <v>2</v>
      </c>
      <c r="C9" s="2" t="s">
        <v>24</v>
      </c>
      <c r="D9" s="2">
        <v>800</v>
      </c>
      <c r="E9" s="7"/>
      <c r="G9" s="3" t="str">
        <f>IF(Tableau1[[#This Row],[Déclarer]]="","",ROUND(Tableau1[[#This Row],[Déclarer]]*Parametres!B$1,2))</f>
        <v/>
      </c>
    </row>
    <row r="10" spans="1:9" ht="35" customHeight="1" x14ac:dyDescent="0.2">
      <c r="A10" s="4">
        <v>45703</v>
      </c>
      <c r="B10" s="3">
        <f>IF(Tableau1[[#This Row],[Date]]="","",MONTH(Tableau1[[#This Row],[Date]]))</f>
        <v>2</v>
      </c>
      <c r="C10" s="2" t="s">
        <v>10</v>
      </c>
      <c r="E10" s="7">
        <v>4</v>
      </c>
      <c r="G10" s="3" t="str">
        <f>IF(Tableau1[[#This Row],[Déclarer]]="","",ROUND(Tableau1[[#This Row],[Déclarer]]*Parametres!B$1,2))</f>
        <v/>
      </c>
    </row>
    <row r="11" spans="1:9" ht="35" customHeight="1" x14ac:dyDescent="0.2">
      <c r="A11" s="4">
        <v>45716</v>
      </c>
      <c r="B11" s="3">
        <f>IF(Tableau1[[#This Row],[Date]]="","",MONTH(Tableau1[[#This Row],[Date]]))</f>
        <v>2</v>
      </c>
      <c r="C11" s="2" t="s">
        <v>25</v>
      </c>
      <c r="E11" s="7">
        <v>600</v>
      </c>
      <c r="G11" s="3" t="str">
        <f>IF(Tableau1[[#This Row],[Déclarer]]="","",ROUND(Tableau1[[#This Row],[Déclarer]]*Parametres!B$1,2))</f>
        <v/>
      </c>
    </row>
    <row r="12" spans="1:9" ht="35" customHeight="1" x14ac:dyDescent="0.2">
      <c r="A12" s="4">
        <v>45717</v>
      </c>
      <c r="B12" s="3">
        <f>IF(Tableau1[[#This Row],[Date]]="","",MONTH(Tableau1[[#This Row],[Date]]))</f>
        <v>3</v>
      </c>
      <c r="C12" s="2" t="s">
        <v>24</v>
      </c>
      <c r="D12" s="2">
        <v>1600</v>
      </c>
      <c r="E12" s="7"/>
      <c r="G12" s="3" t="str">
        <f>IF(Tableau1[[#This Row],[Déclarer]]="","",ROUND(Tableau1[[#This Row],[Déclarer]]*Parametres!B$1,2))</f>
        <v/>
      </c>
    </row>
    <row r="13" spans="1:9" ht="35" customHeight="1" x14ac:dyDescent="0.2">
      <c r="A13" s="4">
        <v>45726</v>
      </c>
      <c r="B13" s="3">
        <f>IF(Tableau1[[#This Row],[Date]]="","",MONTH(Tableau1[[#This Row],[Date]]))</f>
        <v>3</v>
      </c>
      <c r="C13" s="2" t="s">
        <v>23</v>
      </c>
      <c r="E13" s="7">
        <v>2000</v>
      </c>
      <c r="G13" s="3" t="str">
        <f>IF(Tableau1[[#This Row],[Déclarer]]="","",ROUND(Tableau1[[#This Row],[Déclarer]]*Parametres!B$1,2))</f>
        <v/>
      </c>
    </row>
    <row r="14" spans="1:9" ht="35" customHeight="1" x14ac:dyDescent="0.2">
      <c r="A14" s="4">
        <v>45746</v>
      </c>
      <c r="B14" s="3">
        <f>IF(Tableau1[[#This Row],[Date]]="","",MONTH(Tableau1[[#This Row],[Date]]))</f>
        <v>3</v>
      </c>
      <c r="C14" s="2" t="s">
        <v>9</v>
      </c>
      <c r="E14" s="7">
        <v>1176</v>
      </c>
      <c r="F14" s="2">
        <f>SUM(D2:D13)</f>
        <v>5000</v>
      </c>
      <c r="G14" s="3">
        <f>IF(Tableau1[[#This Row],[Déclarer]]="","",ROUND(Tableau1[[#This Row],[Déclarer]]*Parametres!B$1,2))</f>
        <v>1200</v>
      </c>
    </row>
    <row r="15" spans="1:9" ht="35" customHeight="1" x14ac:dyDescent="0.2">
      <c r="A15" s="4"/>
      <c r="B15" s="3" t="str">
        <f>IF(Tableau1[[#This Row],[Date]]="","",MONTH(Tableau1[[#This Row],[Date]]))</f>
        <v/>
      </c>
      <c r="E15" s="7"/>
      <c r="G15" s="3" t="str">
        <f>IF(Tableau1[[#This Row],[Déclarer]]="","",ROUND(Tableau1[[#This Row],[Déclarer]]*Parametres!B$1,2))</f>
        <v/>
      </c>
    </row>
    <row r="16" spans="1:9" ht="35" customHeight="1" x14ac:dyDescent="0.2">
      <c r="A16" s="4"/>
      <c r="B16" s="3" t="str">
        <f>IF(Tableau1[[#This Row],[Date]]="","",MONTH(Tableau1[[#This Row],[Date]]))</f>
        <v/>
      </c>
      <c r="E16" s="7"/>
      <c r="G16" s="3" t="str">
        <f>IF(Tableau1[[#This Row],[Déclarer]]="","",ROUND(Tableau1[[#This Row],[Déclarer]]*Parametres!B$1,2))</f>
        <v/>
      </c>
    </row>
    <row r="17" spans="1:7" ht="35" customHeight="1" x14ac:dyDescent="0.2">
      <c r="A17" s="4"/>
      <c r="B17" s="3" t="str">
        <f>IF(Tableau1[[#This Row],[Date]]="","",MONTH(Tableau1[[#This Row],[Date]]))</f>
        <v/>
      </c>
      <c r="E17" s="7"/>
      <c r="G17" s="3" t="str">
        <f>IF(Tableau1[[#This Row],[Déclarer]]="","",ROUND(Tableau1[[#This Row],[Déclarer]]*Parametres!B$1,2))</f>
        <v/>
      </c>
    </row>
    <row r="18" spans="1:7" ht="35" customHeight="1" x14ac:dyDescent="0.2">
      <c r="A18" s="4"/>
      <c r="B18" s="3" t="str">
        <f>IF(Tableau1[[#This Row],[Date]]="","",MONTH(Tableau1[[#This Row],[Date]]))</f>
        <v/>
      </c>
      <c r="E18" s="7"/>
      <c r="G18" s="3" t="str">
        <f>IF(Tableau1[[#This Row],[Déclarer]]="","",ROUND(Tableau1[[#This Row],[Déclarer]]*Parametres!B$1,2))</f>
        <v/>
      </c>
    </row>
    <row r="19" spans="1:7" ht="35" customHeight="1" x14ac:dyDescent="0.2">
      <c r="A19" s="4"/>
      <c r="B19" s="3" t="str">
        <f>IF(Tableau1[[#This Row],[Date]]="","",MONTH(Tableau1[[#This Row],[Date]]))</f>
        <v/>
      </c>
      <c r="E19" s="7"/>
      <c r="G19" s="3" t="str">
        <f>IF(Tableau1[[#This Row],[Déclarer]]="","",ROUND(Tableau1[[#This Row],[Déclarer]]*Parametres!B$1,2))</f>
        <v/>
      </c>
    </row>
    <row r="20" spans="1:7" ht="35" customHeight="1" thickBot="1" x14ac:dyDescent="0.25">
      <c r="A20" s="4"/>
      <c r="B20" s="3" t="str">
        <f>IF(Tableau1[[#This Row],[Date]]="","",MONTH(Tableau1[[#This Row],[Date]]))</f>
        <v/>
      </c>
      <c r="E20" s="7"/>
      <c r="G20" s="3" t="str">
        <f>IF(Tableau1[[#This Row],[Déclarer]]="","",ROUND(Tableau1[[#This Row],[Déclarer]]*Parametres!B$1,2))</f>
        <v/>
      </c>
    </row>
    <row r="21" spans="1:7" ht="35" customHeight="1" thickBot="1" x14ac:dyDescent="0.25">
      <c r="A21" s="15" t="s">
        <v>6</v>
      </c>
      <c r="B21" s="15"/>
      <c r="C21" s="15"/>
      <c r="D21" s="5">
        <f>SUM(Tableau1[Entrée])</f>
        <v>5000</v>
      </c>
      <c r="E21" s="5">
        <f>SUM(Tableau1[Sortie])</f>
        <v>4234</v>
      </c>
      <c r="F21" s="6">
        <f>SUM(Tableau1[Déclarer])</f>
        <v>5000</v>
      </c>
      <c r="G21" s="6">
        <f>SUM(Tableau1[Estimation à payer])</f>
        <v>1200</v>
      </c>
    </row>
    <row r="22" spans="1:7" ht="35" customHeight="1" thickBot="1" x14ac:dyDescent="0.25">
      <c r="A22" s="15" t="s">
        <v>7</v>
      </c>
      <c r="B22" s="15"/>
      <c r="C22" s="15"/>
      <c r="D22" s="14">
        <f>D21-E21</f>
        <v>766</v>
      </c>
      <c r="E22" s="14"/>
      <c r="F22" s="6">
        <f>D21-F21</f>
        <v>0</v>
      </c>
      <c r="G22" s="6"/>
    </row>
  </sheetData>
  <mergeCells count="4">
    <mergeCell ref="D22:E22"/>
    <mergeCell ref="A21:C21"/>
    <mergeCell ref="A22:C22"/>
    <mergeCell ref="I1:I8"/>
  </mergeCells>
  <conditionalFormatting sqref="D22:E22">
    <cfRule type="cellIs" dxfId="91" priority="2" operator="lessThanOrEqual">
      <formula>0</formula>
    </cfRule>
    <cfRule type="cellIs" dxfId="90" priority="3" operator="greaterThan">
      <formula>0</formula>
    </cfRule>
  </conditionalFormatting>
  <conditionalFormatting sqref="F22">
    <cfRule type="cellIs" dxfId="89" priority="1" operator="notEqual">
      <formula>0</formula>
    </cfRule>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DEC6DF67-AC45-FB47-AFB4-CF7B2EE2FE94}">
          <x14:formula1>
            <xm:f>Intitules!$A$1:$A$50</xm:f>
          </x14:formula1>
          <xm:sqref>C2:C20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09EC4-44BA-D541-A4E1-32C4820B6830}">
  <sheetPr codeName="Feuil2"/>
  <dimension ref="A1:A7"/>
  <sheetViews>
    <sheetView zoomScale="200" workbookViewId="0">
      <selection activeCell="A8" sqref="A8"/>
    </sheetView>
  </sheetViews>
  <sheetFormatPr baseColWidth="10" defaultRowHeight="20" customHeight="1" x14ac:dyDescent="0.2"/>
  <cols>
    <col min="1" max="1" width="77.6640625" style="1" customWidth="1"/>
    <col min="2" max="16384" width="10.83203125" style="1"/>
  </cols>
  <sheetData>
    <row r="1" spans="1:1" ht="20" customHeight="1" x14ac:dyDescent="0.2">
      <c r="A1" s="1" t="s">
        <v>11</v>
      </c>
    </row>
    <row r="2" spans="1:1" ht="20" customHeight="1" x14ac:dyDescent="0.2">
      <c r="A2" s="1" t="s">
        <v>8</v>
      </c>
    </row>
    <row r="3" spans="1:1" ht="20" customHeight="1" x14ac:dyDescent="0.2">
      <c r="A3" s="1" t="s">
        <v>10</v>
      </c>
    </row>
    <row r="4" spans="1:1" ht="20" customHeight="1" x14ac:dyDescent="0.2">
      <c r="A4" s="1" t="s">
        <v>9</v>
      </c>
    </row>
    <row r="5" spans="1:1" ht="20" customHeight="1" x14ac:dyDescent="0.2">
      <c r="A5" s="1" t="s">
        <v>24</v>
      </c>
    </row>
    <row r="6" spans="1:1" ht="20" customHeight="1" x14ac:dyDescent="0.2">
      <c r="A6" s="1" t="s">
        <v>23</v>
      </c>
    </row>
    <row r="7" spans="1:1" ht="20" customHeight="1" x14ac:dyDescent="0.2">
      <c r="A7" s="1" t="s">
        <v>25</v>
      </c>
    </row>
  </sheetData>
  <sortState xmlns:xlrd2="http://schemas.microsoft.com/office/spreadsheetml/2017/richdata2" ref="A1:A8">
    <sortCondition ref="A1:A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EAF56-DF40-3648-AB73-AD9D3F35755F}">
  <sheetPr codeName="Feuil3"/>
  <dimension ref="A1:E17"/>
  <sheetViews>
    <sheetView zoomScale="156" workbookViewId="0">
      <selection activeCell="F4" sqref="F4"/>
    </sheetView>
  </sheetViews>
  <sheetFormatPr baseColWidth="10" defaultColWidth="24" defaultRowHeight="27" customHeight="1" x14ac:dyDescent="0.2"/>
  <cols>
    <col min="1" max="1" width="26.5" style="8" bestFit="1" customWidth="1"/>
    <col min="2" max="2" width="21.5" style="8" bestFit="1" customWidth="1"/>
    <col min="3" max="3" width="20.83203125" style="8" bestFit="1" customWidth="1"/>
    <col min="4" max="4" width="10.1640625" style="8" bestFit="1" customWidth="1"/>
    <col min="5" max="5" width="11.83203125" style="8" bestFit="1" customWidth="1"/>
    <col min="6" max="16384" width="24" style="8"/>
  </cols>
  <sheetData>
    <row r="1" spans="1:5" ht="27" customHeight="1" x14ac:dyDescent="0.2">
      <c r="A1" s="9" t="s">
        <v>12</v>
      </c>
      <c r="B1" s="1" t="s">
        <v>16</v>
      </c>
      <c r="C1" s="1" t="s">
        <v>15</v>
      </c>
      <c r="D1" s="1"/>
      <c r="E1" s="1"/>
    </row>
    <row r="2" spans="1:5" ht="27" customHeight="1" x14ac:dyDescent="0.2">
      <c r="A2" s="10" t="s">
        <v>11</v>
      </c>
      <c r="B2" s="17">
        <v>400</v>
      </c>
      <c r="C2" s="17"/>
      <c r="D2" s="1"/>
      <c r="E2" s="1"/>
    </row>
    <row r="3" spans="1:5" ht="27" customHeight="1" x14ac:dyDescent="0.2">
      <c r="A3" s="10" t="s">
        <v>25</v>
      </c>
      <c r="B3" s="17"/>
      <c r="C3" s="17">
        <v>600</v>
      </c>
      <c r="D3" s="1"/>
      <c r="E3" s="1"/>
    </row>
    <row r="4" spans="1:5" ht="27" customHeight="1" x14ac:dyDescent="0.2">
      <c r="A4" s="10" t="s">
        <v>8</v>
      </c>
      <c r="B4" s="17"/>
      <c r="C4" s="17">
        <v>4</v>
      </c>
      <c r="D4" s="1"/>
      <c r="E4" s="1"/>
    </row>
    <row r="5" spans="1:5" ht="27" customHeight="1" x14ac:dyDescent="0.2">
      <c r="A5" s="10" t="s">
        <v>10</v>
      </c>
      <c r="B5" s="17"/>
      <c r="C5" s="17">
        <v>454</v>
      </c>
      <c r="D5" s="1"/>
      <c r="E5" s="1"/>
    </row>
    <row r="6" spans="1:5" ht="27" customHeight="1" x14ac:dyDescent="0.2">
      <c r="A6" s="10" t="s">
        <v>9</v>
      </c>
      <c r="B6" s="17"/>
      <c r="C6" s="17">
        <v>1176</v>
      </c>
    </row>
    <row r="7" spans="1:5" ht="27" customHeight="1" x14ac:dyDescent="0.2">
      <c r="A7" s="10" t="s">
        <v>24</v>
      </c>
      <c r="B7" s="17">
        <v>4600</v>
      </c>
      <c r="C7" s="17"/>
    </row>
    <row r="8" spans="1:5" ht="27" customHeight="1" x14ac:dyDescent="0.2">
      <c r="A8" s="10" t="s">
        <v>23</v>
      </c>
      <c r="B8" s="17"/>
      <c r="C8" s="17">
        <v>2000</v>
      </c>
    </row>
    <row r="9" spans="1:5" ht="27" customHeight="1" x14ac:dyDescent="0.2">
      <c r="A9" s="10" t="s">
        <v>13</v>
      </c>
      <c r="B9" s="17"/>
      <c r="C9" s="17"/>
    </row>
    <row r="10" spans="1:5" ht="27" customHeight="1" x14ac:dyDescent="0.2">
      <c r="A10" s="10" t="s">
        <v>14</v>
      </c>
      <c r="B10" s="17">
        <v>5000</v>
      </c>
      <c r="C10" s="17">
        <v>4234</v>
      </c>
    </row>
    <row r="11" spans="1:5" ht="27" customHeight="1" x14ac:dyDescent="0.2">
      <c r="A11" s="1"/>
      <c r="B11" s="1"/>
      <c r="C11" s="1"/>
    </row>
    <row r="12" spans="1:5" ht="27" customHeight="1" x14ac:dyDescent="0.2">
      <c r="A12" s="1"/>
      <c r="B12" s="1"/>
      <c r="C12" s="1"/>
    </row>
    <row r="13" spans="1:5" ht="27" customHeight="1" x14ac:dyDescent="0.2">
      <c r="A13" s="1"/>
      <c r="B13" s="1"/>
      <c r="C13" s="1"/>
    </row>
    <row r="14" spans="1:5" ht="27" customHeight="1" x14ac:dyDescent="0.2">
      <c r="A14" s="1"/>
      <c r="B14" s="1"/>
      <c r="C14" s="1"/>
    </row>
    <row r="15" spans="1:5" ht="27" customHeight="1" x14ac:dyDescent="0.2">
      <c r="A15" s="1"/>
      <c r="B15" s="1"/>
      <c r="C15" s="1"/>
    </row>
    <row r="16" spans="1:5" ht="27" customHeight="1" x14ac:dyDescent="0.2">
      <c r="A16" s="1"/>
      <c r="B16" s="1"/>
      <c r="C16" s="1"/>
    </row>
    <row r="17" spans="1:3" ht="27" customHeight="1" x14ac:dyDescent="0.2">
      <c r="A17" s="1"/>
      <c r="B17" s="1"/>
      <c r="C17"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6E8D2-FD38-134B-BAD4-5BE3999A4DF6}">
  <sheetPr codeName="Feuil4"/>
  <dimension ref="A1:E17"/>
  <sheetViews>
    <sheetView workbookViewId="0">
      <selection activeCell="C4" sqref="C4"/>
    </sheetView>
  </sheetViews>
  <sheetFormatPr baseColWidth="10" defaultColWidth="24" defaultRowHeight="27" customHeight="1" x14ac:dyDescent="0.2"/>
  <cols>
    <col min="1" max="1" width="26.5" style="8" bestFit="1" customWidth="1"/>
    <col min="2" max="2" width="21.5" style="8" bestFit="1" customWidth="1"/>
    <col min="3" max="3" width="20.83203125" style="8" bestFit="1" customWidth="1"/>
    <col min="4" max="4" width="23.83203125" style="8" bestFit="1" customWidth="1"/>
    <col min="5" max="5" width="11.83203125" style="8" bestFit="1" customWidth="1"/>
    <col min="6" max="16384" width="24" style="8"/>
  </cols>
  <sheetData>
    <row r="1" spans="1:5" ht="27" customHeight="1" x14ac:dyDescent="0.2">
      <c r="A1" s="9" t="s">
        <v>12</v>
      </c>
      <c r="B1" s="1" t="s">
        <v>16</v>
      </c>
      <c r="C1" s="1" t="s">
        <v>15</v>
      </c>
      <c r="D1" s="1" t="s">
        <v>18</v>
      </c>
      <c r="E1" s="1"/>
    </row>
    <row r="2" spans="1:5" ht="27" customHeight="1" x14ac:dyDescent="0.2">
      <c r="A2" s="10">
        <v>2</v>
      </c>
      <c r="B2" s="17">
        <v>1300</v>
      </c>
      <c r="C2" s="17">
        <v>604</v>
      </c>
      <c r="D2" s="17"/>
      <c r="E2" s="1"/>
    </row>
    <row r="3" spans="1:5" ht="27" customHeight="1" x14ac:dyDescent="0.2">
      <c r="A3" s="10"/>
      <c r="B3" s="17"/>
      <c r="C3" s="17"/>
      <c r="D3" s="17"/>
      <c r="E3" s="1"/>
    </row>
    <row r="4" spans="1:5" ht="27" customHeight="1" x14ac:dyDescent="0.2">
      <c r="A4" s="10" t="s">
        <v>13</v>
      </c>
      <c r="B4" s="17">
        <v>2100</v>
      </c>
      <c r="C4" s="17">
        <v>454</v>
      </c>
      <c r="D4" s="17"/>
      <c r="E4" s="1"/>
    </row>
    <row r="5" spans="1:5" ht="27" customHeight="1" x14ac:dyDescent="0.2">
      <c r="A5" s="10">
        <v>3</v>
      </c>
      <c r="B5" s="17">
        <v>1600</v>
      </c>
      <c r="C5" s="17">
        <v>3176</v>
      </c>
      <c r="D5" s="17">
        <v>5000</v>
      </c>
      <c r="E5" s="1"/>
    </row>
    <row r="6" spans="1:5" ht="27" customHeight="1" x14ac:dyDescent="0.2">
      <c r="A6" s="10" t="s">
        <v>14</v>
      </c>
      <c r="B6" s="17">
        <v>5000</v>
      </c>
      <c r="C6" s="17">
        <v>4234</v>
      </c>
      <c r="D6" s="17">
        <v>5000</v>
      </c>
    </row>
    <row r="7" spans="1:5" ht="27" customHeight="1" x14ac:dyDescent="0.2">
      <c r="A7"/>
      <c r="B7"/>
      <c r="C7"/>
      <c r="D7"/>
    </row>
    <row r="8" spans="1:5" ht="27" customHeight="1" x14ac:dyDescent="0.2">
      <c r="A8" s="1"/>
      <c r="B8" s="1"/>
      <c r="C8" s="1"/>
    </row>
    <row r="9" spans="1:5" ht="27" customHeight="1" x14ac:dyDescent="0.2">
      <c r="A9" s="1"/>
      <c r="B9" s="1"/>
      <c r="C9" s="1"/>
    </row>
    <row r="10" spans="1:5" ht="27" customHeight="1" x14ac:dyDescent="0.2">
      <c r="A10" s="1"/>
      <c r="B10" s="1"/>
      <c r="C10" s="1"/>
    </row>
    <row r="11" spans="1:5" ht="27" customHeight="1" x14ac:dyDescent="0.2">
      <c r="A11" s="1"/>
      <c r="B11" s="1"/>
      <c r="C11" s="1"/>
    </row>
    <row r="12" spans="1:5" ht="27" customHeight="1" x14ac:dyDescent="0.2">
      <c r="A12" s="1"/>
      <c r="B12" s="1"/>
      <c r="C12" s="1"/>
    </row>
    <row r="13" spans="1:5" ht="27" customHeight="1" x14ac:dyDescent="0.2">
      <c r="A13" s="1"/>
      <c r="B13" s="1"/>
      <c r="C13" s="1"/>
    </row>
    <row r="14" spans="1:5" ht="27" customHeight="1" x14ac:dyDescent="0.2">
      <c r="A14" s="1"/>
      <c r="B14" s="1"/>
      <c r="C14" s="1"/>
    </row>
    <row r="15" spans="1:5" ht="27" customHeight="1" x14ac:dyDescent="0.2">
      <c r="A15" s="1"/>
      <c r="B15" s="1"/>
      <c r="C15" s="1"/>
    </row>
    <row r="16" spans="1:5" ht="27" customHeight="1" x14ac:dyDescent="0.2">
      <c r="A16" s="1"/>
      <c r="B16" s="1"/>
      <c r="C16" s="1"/>
    </row>
    <row r="17" spans="1:3" ht="27" customHeight="1" x14ac:dyDescent="0.2">
      <c r="A17" s="1"/>
      <c r="B17" s="1"/>
      <c r="C17" s="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94420-C624-1D42-85D2-C51D42BC5BC5}">
  <dimension ref="A1:A2"/>
  <sheetViews>
    <sheetView workbookViewId="0">
      <selection activeCell="F4" sqref="F4"/>
    </sheetView>
  </sheetViews>
  <sheetFormatPr baseColWidth="10" defaultRowHeight="16" x14ac:dyDescent="0.2"/>
  <sheetData>
    <row r="1" spans="1:1" x14ac:dyDescent="0.2">
      <c r="A1" t="s">
        <v>20</v>
      </c>
    </row>
    <row r="2" spans="1:1" x14ac:dyDescent="0.2">
      <c r="A2"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6</vt:i4>
      </vt:variant>
    </vt:vector>
  </HeadingPairs>
  <TitlesOfParts>
    <vt:vector size="6" baseType="lpstr">
      <vt:lpstr>Parametres</vt:lpstr>
      <vt:lpstr>Compta</vt:lpstr>
      <vt:lpstr>Intitules</vt:lpstr>
      <vt:lpstr>Analyse par intitule</vt:lpstr>
      <vt:lpstr>Analyse par mois</vt:lpstr>
      <vt:lpstr>Informations</vt:lpstr>
    </vt:vector>
  </TitlesOfParts>
  <Manager/>
  <Company>azur-web.com</Company>
  <LinksUpToDate>false</LinksUpToDate>
  <SharedDoc>false</SharedDoc>
  <HyperlinkBase>https://www.nicelydev.com/articles/gerer-auto-entrepeneur-comptabilite</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Comptabilité d'un auto-entrepreneur</dc:title>
  <dc:subject/>
  <dc:creator>Henrique Rodrigues</dc:creator>
  <cp:keywords>Comptabilité, auto-entrepreneur</cp:keywords>
  <dc:description/>
  <cp:lastModifiedBy>Henrique Rodrigues</cp:lastModifiedBy>
  <dcterms:created xsi:type="dcterms:W3CDTF">2025-01-01T09:27:12Z</dcterms:created>
  <dcterms:modified xsi:type="dcterms:W3CDTF">2025-01-09T09:44:50Z</dcterms:modified>
  <cp:category>Comptabilité</cp:category>
</cp:coreProperties>
</file>